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qmgrol\Desktop\CoralWatch NEW_17Mar20\Data analysis\"/>
    </mc:Choice>
  </mc:AlternateContent>
  <bookViews>
    <workbookView xWindow="0" yWindow="0" windowWidth="25200" windowHeight="11250"/>
  </bookViews>
  <sheets>
    <sheet name="Data entry" sheetId="1" r:id="rId1"/>
    <sheet name="Tables &amp; Graphs" sheetId="2" r:id="rId2"/>
    <sheet name="Dropdown list (pls ignore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B3" i="2"/>
  <c r="B2" i="2"/>
  <c r="B1" i="2"/>
  <c r="B18" i="2" l="1"/>
  <c r="B13" i="2"/>
  <c r="B8" i="2"/>
  <c r="B23" i="2"/>
  <c r="C6" i="2" l="1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B7" i="2"/>
  <c r="B9" i="2"/>
  <c r="B10" i="2"/>
  <c r="B11" i="2"/>
  <c r="B12" i="2"/>
  <c r="B14" i="2"/>
  <c r="B15" i="2"/>
  <c r="B16" i="2"/>
  <c r="B17" i="2"/>
  <c r="B19" i="2"/>
  <c r="B20" i="2"/>
  <c r="B21" i="2"/>
  <c r="B22" i="2"/>
  <c r="B24" i="2"/>
  <c r="B25" i="2"/>
  <c r="B6" i="2"/>
  <c r="AD8" i="2" l="1"/>
  <c r="AD7" i="2"/>
  <c r="AD6" i="2"/>
  <c r="AD9" i="2"/>
  <c r="H25" i="2"/>
  <c r="H6" i="2"/>
  <c r="H11" i="2"/>
  <c r="H10" i="2"/>
  <c r="H17" i="2"/>
  <c r="H15" i="2"/>
  <c r="H9" i="2"/>
  <c r="H7" i="2"/>
  <c r="H16" i="2"/>
  <c r="H14" i="2"/>
  <c r="H8" i="2"/>
  <c r="H24" i="2"/>
  <c r="H23" i="2"/>
  <c r="H22" i="2"/>
  <c r="H21" i="2"/>
  <c r="H20" i="2"/>
  <c r="H19" i="2"/>
  <c r="H18" i="2"/>
  <c r="H13" i="2"/>
  <c r="H12" i="2"/>
  <c r="M1" i="2" l="1"/>
  <c r="AA6" i="2"/>
  <c r="AA10" i="2"/>
  <c r="AD10" i="2"/>
  <c r="AE9" i="2" s="1"/>
  <c r="AA11" i="2"/>
  <c r="AA7" i="2"/>
  <c r="AA8" i="2"/>
  <c r="Z12" i="2"/>
  <c r="AA9" i="2"/>
  <c r="AE7" i="2" l="1"/>
  <c r="AE6" i="2"/>
  <c r="AE8" i="2"/>
  <c r="AA12" i="2"/>
  <c r="AA17" i="2" s="1"/>
  <c r="AA15" i="2" l="1"/>
  <c r="AE10" i="2"/>
  <c r="AA19" i="2"/>
  <c r="AA16" i="2"/>
  <c r="AA18" i="2"/>
  <c r="AA20" i="2"/>
  <c r="AA21" i="2" l="1"/>
</calcChain>
</file>

<file path=xl/sharedStrings.xml><?xml version="1.0" encoding="utf-8"?>
<sst xmlns="http://schemas.openxmlformats.org/spreadsheetml/2006/main" count="77" uniqueCount="57">
  <si>
    <t>Country</t>
  </si>
  <si>
    <t>Activity</t>
  </si>
  <si>
    <t>Reef name</t>
  </si>
  <si>
    <t>Name</t>
  </si>
  <si>
    <t>Group/School</t>
  </si>
  <si>
    <t>Participating as</t>
  </si>
  <si>
    <t>GPS coordinates</t>
  </si>
  <si>
    <t>Light condition</t>
  </si>
  <si>
    <t>Depth (metres)</t>
  </si>
  <si>
    <r>
      <t>Water temperature (</t>
    </r>
    <r>
      <rPr>
        <b/>
        <sz val="11"/>
        <color theme="1"/>
        <rFont val="Arial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</si>
  <si>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Comments</t>
  </si>
  <si>
    <t>META DATA</t>
  </si>
  <si>
    <t>Type of coral</t>
  </si>
  <si>
    <t>Lightest colour (letter)</t>
  </si>
  <si>
    <t>Lightest colour (number</t>
  </si>
  <si>
    <t>Darkest colour (letter)</t>
  </si>
  <si>
    <t>Darkest colour (number)</t>
  </si>
  <si>
    <t>This is an example</t>
  </si>
  <si>
    <t>Coral number</t>
  </si>
  <si>
    <t>Boulder</t>
  </si>
  <si>
    <t>D</t>
  </si>
  <si>
    <t>E</t>
  </si>
  <si>
    <t>Student</t>
  </si>
  <si>
    <t>Tourist</t>
  </si>
  <si>
    <t>Conservation group</t>
  </si>
  <si>
    <t>Dive centre</t>
  </si>
  <si>
    <t>Scientist</t>
  </si>
  <si>
    <t>Other</t>
  </si>
  <si>
    <t>Virtual reef/corals</t>
  </si>
  <si>
    <t>Reef walking</t>
  </si>
  <si>
    <t>Snorkelling</t>
  </si>
  <si>
    <t>Diving</t>
  </si>
  <si>
    <t>Full sunshine</t>
  </si>
  <si>
    <t>Cloudy</t>
  </si>
  <si>
    <t>Raining</t>
  </si>
  <si>
    <t>Latitude</t>
  </si>
  <si>
    <t>Longitude</t>
  </si>
  <si>
    <t>…</t>
  </si>
  <si>
    <t>Please fill out your details. You can leave cells blank if you don't know.</t>
  </si>
  <si>
    <t>Date of survey</t>
  </si>
  <si>
    <t>Time of survey</t>
  </si>
  <si>
    <t>Coral type</t>
  </si>
  <si>
    <t>Branching</t>
  </si>
  <si>
    <t>Plate</t>
  </si>
  <si>
    <t>Soft</t>
  </si>
  <si>
    <t>Average colour score per coral</t>
  </si>
  <si>
    <t>Average colour score per survey</t>
  </si>
  <si>
    <t>FREQUENCY Colour score</t>
  </si>
  <si>
    <t>The dotted green line shows the average cut-off for a healthy (=&gt;3) or unhealthy (&lt;3) reef.</t>
  </si>
  <si>
    <t>The more corals have a colour score 3 or higher, the healthier your reef is.</t>
  </si>
  <si>
    <t>Frequency distribution for the average colour score recorded in your survey</t>
  </si>
  <si>
    <t>Coral type distribution</t>
  </si>
  <si>
    <t>Frequency distribution for the coral types recorded in your survey</t>
  </si>
  <si>
    <t>FREQUENCY Coral type</t>
  </si>
  <si>
    <t>Number of corals surveyed</t>
  </si>
  <si>
    <t>PLEASE DO NOT DELETE OR CHANGE NUMBERS AND FORMULAS</t>
  </si>
  <si>
    <t>CORALWATCH SURVEY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</si>
</sst>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/mm/yy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0" fillId="0" borderId="6" xfId="0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Coral colour distribution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98840769903761"/>
          <c:y val="0.17528341344898996"/>
          <c:w val="0.83229148174659984"/>
          <c:h val="0.65943112877482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'Tables &amp; Graphs'!$AA$5</c:f>
              <c:strCache>
                <c:ptCount val="1"/>
                <c:pt idx="0">
                  <c:v>FREQUENCY Colour score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0997-44B1-8F1D-A6FFEAFEE56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0997-44B1-8F1D-A6FFEAFEE56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2-0997-44B1-8F1D-A6FFEAFEE56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0997-44B1-8F1D-A6FFEAFEE56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4-0997-44B1-8F1D-A6FFEAFEE56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0997-44B1-8F1D-A6FFEAFEE56C}"/>
              </c:ext>
            </c:extLst>
          </c:dPt>
          <c:val>
            <c:numRef>
              <c:f>'Tables &amp; Graphs'!$AA$15:$AA$20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997-44B1-8F1D-A6FFEAFEE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228928"/>
        <c:axId val="79230848"/>
      </c:barChart>
      <c:catAx>
        <c:axId val="7922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AU" sz="1200"/>
                  <a:t>Colour score</a:t>
                </a:r>
              </a:p>
            </c:rich>
          </c:tx>
          <c:layout>
            <c:manualLayout>
              <c:xMode val="edge"/>
              <c:yMode val="edge"/>
              <c:x val="0.41317503599987743"/>
              <c:y val="0.91650353229655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230848"/>
        <c:crosses val="autoZero"/>
        <c:auto val="1"/>
        <c:lblAlgn val="ctr"/>
        <c:lblOffset val="100"/>
        <c:noMultiLvlLbl val="0"/>
      </c:catAx>
      <c:valAx>
        <c:axId val="79230848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AU" sz="1200"/>
                  <a:t>Frequency (%)</a:t>
                </a:r>
              </a:p>
            </c:rich>
          </c:tx>
          <c:layout>
            <c:manualLayout>
              <c:xMode val="edge"/>
              <c:yMode val="edge"/>
              <c:x val="1.3337699876123082E-2"/>
              <c:y val="0.35584212428051204"/>
            </c:manualLayout>
          </c:layout>
          <c:overlay val="0"/>
        </c:title>
        <c:numFmt formatCode="0" sourceLinked="1"/>
        <c:majorTickMark val="out"/>
        <c:minorTickMark val="in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228928"/>
        <c:crosses val="autoZero"/>
        <c:crossBetween val="between"/>
        <c:majorUnit val="20"/>
        <c:minorUnit val="5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Coral type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98840769903761"/>
          <c:y val="0.17528341344898996"/>
          <c:w val="0.75471572862730685"/>
          <c:h val="0.6594311287748239"/>
        </c:manualLayout>
      </c:layout>
      <c:pieChart>
        <c:varyColors val="1"/>
        <c:ser>
          <c:idx val="0"/>
          <c:order val="0"/>
          <c:tx>
            <c:strRef>
              <c:f>'Tables &amp; Graphs'!$AE$5</c:f>
              <c:strCache>
                <c:ptCount val="1"/>
                <c:pt idx="0">
                  <c:v>FREQUENCY Coral type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88-429A-B4F1-06DACDA02C9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88-429A-B4F1-06DACDA02C9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88-429A-B4F1-06DACDA02C90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88-429A-B4F1-06DACDA02C90}"/>
              </c:ext>
            </c:extLst>
          </c:dPt>
          <c:dLbls>
            <c:dLbl>
              <c:idx val="3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177513495589458E-2"/>
                      <c:h val="7.0370349848250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F88-429A-B4F1-06DACDA02C9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'Tables &amp; Graphs'!$AC$6:$AC$9</c:f>
              <c:strCache>
                <c:ptCount val="4"/>
                <c:pt idx="0">
                  <c:v>Boulder</c:v>
                </c:pt>
                <c:pt idx="1">
                  <c:v>Branching</c:v>
                </c:pt>
                <c:pt idx="2">
                  <c:v>Plate</c:v>
                </c:pt>
                <c:pt idx="3">
                  <c:v>Soft</c:v>
                </c:pt>
              </c:strCache>
            </c:strRef>
          </c:cat>
          <c:val>
            <c:numRef>
              <c:f>'Tables &amp; Graphs'!$AE$6:$AE$9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88-429A-B4F1-06DACDA02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397520829516054E-2"/>
          <c:y val="0.89807556194938409"/>
          <c:w val="0.95606105683665876"/>
          <c:h val="8.8941356389222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200024</xdr:rowOff>
    </xdr:from>
    <xdr:to>
      <xdr:col>16</xdr:col>
      <xdr:colOff>0</xdr:colOff>
      <xdr:row>20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5</xdr:row>
      <xdr:rowOff>82826</xdr:rowOff>
    </xdr:from>
    <xdr:to>
      <xdr:col>12</xdr:col>
      <xdr:colOff>197304</xdr:colOff>
      <xdr:row>16</xdr:row>
      <xdr:rowOff>171450</xdr:rowOff>
    </xdr:to>
    <xdr:cxnSp macro="">
      <xdr:nvCxnSpPr>
        <xdr:cNvPr id="6" name="Straight Connector 5"/>
        <xdr:cNvCxnSpPr/>
      </xdr:nvCxnSpPr>
      <xdr:spPr>
        <a:xfrm>
          <a:off x="8183217" y="1805609"/>
          <a:ext cx="6804" cy="2184124"/>
        </a:xfrm>
        <a:prstGeom prst="line">
          <a:avLst/>
        </a:prstGeom>
        <a:ln w="22225">
          <a:solidFill>
            <a:schemeClr val="accent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</xdr:colOff>
      <xdr:row>4</xdr:row>
      <xdr:rowOff>0</xdr:rowOff>
    </xdr:from>
    <xdr:to>
      <xdr:col>21</xdr:col>
      <xdr:colOff>542925</xdr:colOff>
      <xdr:row>20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sqref="A1:C1"/>
    </sheetView>
  </sheetViews>
  <sheetFormatPr defaultColWidth="10" defaultRowHeight="15" x14ac:dyDescent="0.25"/>
  <cols>
    <col min="1" max="1" width="22.42578125" bestFit="1" customWidth="1"/>
    <col min="2" max="2" width="13" customWidth="1"/>
    <col min="3" max="3" width="30" customWidth="1"/>
  </cols>
  <sheetData>
    <row r="1" spans="1:15" ht="15.75" thickBot="1" x14ac:dyDescent="0.3">
      <c r="A1" s="57" t="s">
        <v>11</v>
      </c>
      <c r="B1" s="57"/>
      <c r="C1" s="57"/>
      <c r="G1" s="57" t="s">
        <v>56</v>
      </c>
      <c r="H1" s="57"/>
      <c r="I1" s="57"/>
      <c r="J1" s="57"/>
      <c r="K1" s="57"/>
      <c r="L1" s="57"/>
    </row>
    <row r="2" spans="1:15" ht="45.75" thickBot="1" x14ac:dyDescent="0.3">
      <c r="A2" s="66" t="s">
        <v>38</v>
      </c>
      <c r="B2" s="66"/>
      <c r="C2" s="66"/>
      <c r="G2" s="14" t="s">
        <v>18</v>
      </c>
      <c r="H2" s="15" t="s">
        <v>41</v>
      </c>
      <c r="I2" s="15" t="s">
        <v>13</v>
      </c>
      <c r="J2" s="15" t="s">
        <v>14</v>
      </c>
      <c r="K2" s="15" t="s">
        <v>15</v>
      </c>
      <c r="L2" s="16" t="s">
        <v>16</v>
      </c>
      <c r="M2" s="3"/>
      <c r="N2" s="3"/>
      <c r="O2" s="3"/>
    </row>
    <row r="3" spans="1:15" x14ac:dyDescent="0.25">
      <c r="A3" s="8" t="s">
        <v>3</v>
      </c>
      <c r="B3" s="68"/>
      <c r="C3" s="69"/>
      <c r="G3" s="17">
        <v>1</v>
      </c>
      <c r="H3" s="11" t="s">
        <v>19</v>
      </c>
      <c r="I3" s="11" t="s">
        <v>20</v>
      </c>
      <c r="J3" s="11">
        <v>3</v>
      </c>
      <c r="K3" s="11" t="s">
        <v>21</v>
      </c>
      <c r="L3" s="18">
        <v>5</v>
      </c>
      <c r="M3" s="6" t="s">
        <v>17</v>
      </c>
      <c r="N3" s="2"/>
      <c r="O3" s="2"/>
    </row>
    <row r="4" spans="1:15" x14ac:dyDescent="0.25">
      <c r="A4" s="9" t="s">
        <v>4</v>
      </c>
      <c r="B4" s="58"/>
      <c r="C4" s="59"/>
      <c r="G4" s="19">
        <v>1</v>
      </c>
      <c r="H4" s="12"/>
      <c r="I4" s="12"/>
      <c r="J4" s="12"/>
      <c r="K4" s="12"/>
      <c r="L4" s="20"/>
      <c r="M4" s="5"/>
      <c r="N4" s="5"/>
      <c r="O4" s="5"/>
    </row>
    <row r="5" spans="1:15" x14ac:dyDescent="0.25">
      <c r="A5" s="9" t="s">
        <v>5</v>
      </c>
      <c r="B5" s="58"/>
      <c r="C5" s="59"/>
      <c r="G5" s="19">
        <v>2</v>
      </c>
      <c r="H5" s="12"/>
      <c r="I5" s="12"/>
      <c r="J5" s="12"/>
      <c r="K5" s="12"/>
      <c r="L5" s="20"/>
    </row>
    <row r="6" spans="1:15" x14ac:dyDescent="0.25">
      <c r="A6" s="9" t="s">
        <v>39</v>
      </c>
      <c r="B6" s="67"/>
      <c r="C6" s="59"/>
      <c r="G6" s="19">
        <v>3</v>
      </c>
      <c r="H6" s="12"/>
      <c r="I6" s="12"/>
      <c r="J6" s="12"/>
      <c r="K6" s="12"/>
      <c r="L6" s="20"/>
    </row>
    <row r="7" spans="1:15" x14ac:dyDescent="0.25">
      <c r="A7" s="9" t="s">
        <v>40</v>
      </c>
      <c r="B7" s="58"/>
      <c r="C7" s="59"/>
      <c r="G7" s="19">
        <v>4</v>
      </c>
      <c r="H7" s="12"/>
      <c r="I7" s="12"/>
      <c r="J7" s="12"/>
      <c r="K7" s="12"/>
      <c r="L7" s="20"/>
    </row>
    <row r="8" spans="1:15" x14ac:dyDescent="0.25">
      <c r="A8" s="9" t="s">
        <v>1</v>
      </c>
      <c r="B8" s="58"/>
      <c r="C8" s="59"/>
      <c r="G8" s="19">
        <v>5</v>
      </c>
      <c r="H8" s="12"/>
      <c r="I8" s="12"/>
      <c r="J8" s="12"/>
      <c r="K8" s="12"/>
      <c r="L8" s="20"/>
    </row>
    <row r="9" spans="1:15" x14ac:dyDescent="0.25">
      <c r="A9" s="9" t="s">
        <v>0</v>
      </c>
      <c r="B9" s="58"/>
      <c r="C9" s="59"/>
      <c r="G9" s="19">
        <v>6</v>
      </c>
      <c r="H9" s="12"/>
      <c r="I9" s="12"/>
      <c r="J9" s="12"/>
      <c r="K9" s="12"/>
      <c r="L9" s="20"/>
    </row>
    <row r="10" spans="1:15" x14ac:dyDescent="0.25">
      <c r="A10" s="9" t="s">
        <v>2</v>
      </c>
      <c r="B10" s="58"/>
      <c r="C10" s="59"/>
      <c r="G10" s="19">
        <v>7</v>
      </c>
      <c r="H10" s="12"/>
      <c r="I10" s="12"/>
      <c r="J10" s="12"/>
      <c r="K10" s="12"/>
      <c r="L10" s="20"/>
    </row>
    <row r="11" spans="1:15" x14ac:dyDescent="0.25">
      <c r="A11" s="9" t="s">
        <v>7</v>
      </c>
      <c r="B11" s="58"/>
      <c r="C11" s="59"/>
      <c r="G11" s="19">
        <v>8</v>
      </c>
      <c r="H11" s="12"/>
      <c r="I11" s="12"/>
      <c r="J11" s="12"/>
      <c r="K11" s="12"/>
      <c r="L11" s="20"/>
    </row>
    <row r="12" spans="1:15" x14ac:dyDescent="0.25">
      <c r="A12" s="9" t="s">
        <v>8</v>
      </c>
      <c r="B12" s="58"/>
      <c r="C12" s="59"/>
      <c r="G12" s="19">
        <v>9</v>
      </c>
      <c r="H12" s="12"/>
      <c r="I12" s="12"/>
      <c r="J12" s="12"/>
      <c r="K12" s="12"/>
      <c r="L12" s="20"/>
    </row>
    <row r="13" spans="1:15" x14ac:dyDescent="0.25">
      <c r="A13" s="9" t="s">
        <v>9</v>
      </c>
      <c r="B13" s="58"/>
      <c r="C13" s="59"/>
      <c r="G13" s="19">
        <v>10</v>
      </c>
      <c r="H13" s="12"/>
      <c r="I13" s="12"/>
      <c r="J13" s="12"/>
      <c r="K13" s="12"/>
      <c r="L13" s="20"/>
    </row>
    <row r="14" spans="1:15" x14ac:dyDescent="0.25">
      <c r="A14" s="9" t="s">
        <v>6</v>
      </c>
      <c r="B14" s="7" t="s">
        <v>35</v>
      </c>
      <c r="C14" s="10" t="s">
        <v>37</v>
      </c>
      <c r="G14" s="19">
        <v>11</v>
      </c>
      <c r="H14" s="12"/>
      <c r="I14" s="12"/>
      <c r="J14" s="12"/>
      <c r="K14" s="12"/>
      <c r="L14" s="20"/>
    </row>
    <row r="15" spans="1:15" x14ac:dyDescent="0.25">
      <c r="A15" s="9"/>
      <c r="B15" s="7" t="s">
        <v>36</v>
      </c>
      <c r="C15" s="10" t="s">
        <v>37</v>
      </c>
      <c r="G15" s="19">
        <v>12</v>
      </c>
      <c r="H15" s="12"/>
      <c r="I15" s="12"/>
      <c r="J15" s="12"/>
      <c r="K15" s="12"/>
      <c r="L15" s="20"/>
    </row>
    <row r="16" spans="1:15" x14ac:dyDescent="0.25">
      <c r="A16" s="60" t="s">
        <v>10</v>
      </c>
      <c r="B16" s="62"/>
      <c r="C16" s="63"/>
      <c r="G16" s="19">
        <v>13</v>
      </c>
      <c r="H16" s="12"/>
      <c r="I16" s="12"/>
      <c r="J16" s="12"/>
      <c r="K16" s="12"/>
      <c r="L16" s="20"/>
    </row>
    <row r="17" spans="1:15" x14ac:dyDescent="0.25">
      <c r="A17" s="60"/>
      <c r="B17" s="62"/>
      <c r="C17" s="63"/>
      <c r="G17" s="19">
        <v>14</v>
      </c>
      <c r="H17" s="12"/>
      <c r="I17" s="12"/>
      <c r="J17" s="12"/>
      <c r="K17" s="12"/>
      <c r="L17" s="20"/>
    </row>
    <row r="18" spans="1:15" x14ac:dyDescent="0.25">
      <c r="A18" s="60"/>
      <c r="B18" s="62"/>
      <c r="C18" s="63"/>
      <c r="G18" s="19">
        <v>15</v>
      </c>
      <c r="H18" s="12"/>
      <c r="I18" s="12"/>
      <c r="J18" s="12"/>
      <c r="K18" s="12"/>
      <c r="L18" s="20"/>
    </row>
    <row r="19" spans="1:15" s="3" customFormat="1" ht="15.75" thickBot="1" x14ac:dyDescent="0.3">
      <c r="A19" s="61"/>
      <c r="B19" s="64"/>
      <c r="C19" s="65"/>
      <c r="G19" s="19">
        <v>16</v>
      </c>
      <c r="H19" s="12"/>
      <c r="I19" s="12"/>
      <c r="J19" s="12"/>
      <c r="K19" s="12"/>
      <c r="L19" s="20"/>
      <c r="M19"/>
      <c r="N19"/>
      <c r="O19"/>
    </row>
    <row r="20" spans="1:15" s="2" customFormat="1" x14ac:dyDescent="0.25">
      <c r="G20" s="19">
        <v>17</v>
      </c>
      <c r="H20" s="12"/>
      <c r="I20" s="12"/>
      <c r="J20" s="12"/>
      <c r="K20" s="12"/>
      <c r="L20" s="20"/>
      <c r="M20"/>
      <c r="N20"/>
      <c r="O20"/>
    </row>
    <row r="21" spans="1:15" s="5" customFormat="1" x14ac:dyDescent="0.25">
      <c r="G21" s="19">
        <v>18</v>
      </c>
      <c r="H21" s="12"/>
      <c r="I21" s="12"/>
      <c r="J21" s="12"/>
      <c r="K21" s="12"/>
      <c r="L21" s="20"/>
      <c r="M21"/>
      <c r="N21"/>
      <c r="O21"/>
    </row>
    <row r="22" spans="1:15" x14ac:dyDescent="0.25">
      <c r="G22" s="19">
        <v>19</v>
      </c>
      <c r="H22" s="12"/>
      <c r="I22" s="12"/>
      <c r="J22" s="12"/>
      <c r="K22" s="12"/>
      <c r="L22" s="20"/>
    </row>
    <row r="23" spans="1:15" ht="15.75" thickBot="1" x14ac:dyDescent="0.3">
      <c r="G23" s="27">
        <v>20</v>
      </c>
      <c r="H23" s="26"/>
      <c r="I23" s="26"/>
      <c r="J23" s="26"/>
      <c r="K23" s="26"/>
      <c r="L23" s="28"/>
    </row>
  </sheetData>
  <mergeCells count="16">
    <mergeCell ref="G1:L1"/>
    <mergeCell ref="A1:C1"/>
    <mergeCell ref="B13:C13"/>
    <mergeCell ref="A16:A19"/>
    <mergeCell ref="B16:C19"/>
    <mergeCell ref="A2:C2"/>
    <mergeCell ref="B4:C4"/>
    <mergeCell ref="B5:C5"/>
    <mergeCell ref="B6:C6"/>
    <mergeCell ref="B7:C7"/>
    <mergeCell ref="B3:C3"/>
    <mergeCell ref="B8:C8"/>
    <mergeCell ref="B9:C9"/>
    <mergeCell ref="B11:C11"/>
    <mergeCell ref="B12:C12"/>
    <mergeCell ref="B10:C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promptTitle="Participating as" prompt="Please select participating as from the list">
          <x14:formula1>
            <xm:f>'Dropdown list (pls ignore)'!$A$2:$A$7</xm:f>
          </x14:formula1>
          <xm:sqref>B5</xm:sqref>
        </x14:dataValidation>
        <x14:dataValidation type="list" allowBlank="1" showInputMessage="1" promptTitle="Activity" prompt="Please select an activity from the list">
          <x14:formula1>
            <xm:f>'Dropdown list (pls ignore)'!$B$2:$B$5</xm:f>
          </x14:formula1>
          <xm:sqref>B8</xm:sqref>
        </x14:dataValidation>
        <x14:dataValidation type="list" allowBlank="1" showInputMessage="1" promptTitle="Light condition" prompt="Please select a light condition from the list">
          <x14:formula1>
            <xm:f>'Dropdown list (pls ignore)'!$C$2:$C$5</xm:f>
          </x14:formula1>
          <xm:sqref>B11</xm:sqref>
        </x14:dataValidation>
        <x14:dataValidation type="list" allowBlank="1" showInputMessage="1" promptTitle="Coral type" prompt="Please select a type of coral from the list">
          <x14:formula1>
            <xm:f>'Dropdown list (pls ignore)'!$D$2:$D$5</xm:f>
          </x14:formula1>
          <xm:sqref>H4:H23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zoomScaleNormal="100" workbookViewId="0"/>
  </sheetViews>
  <sheetFormatPr defaultColWidth="10" defaultRowHeight="15" x14ac:dyDescent="0.25"/>
  <cols>
    <col min="1" max="1" width="13.5703125" style="1" customWidth="1"/>
    <col min="2" max="2" width="10" style="1"/>
    <col min="3" max="6" width="8.28515625" style="1" customWidth="1"/>
    <col min="7" max="7" width="1.85546875" customWidth="1"/>
    <col min="8" max="8" width="12.42578125" style="1" customWidth="1"/>
    <col min="9" max="9" width="5" style="1" customWidth="1"/>
    <col min="10" max="16" width="11.28515625" customWidth="1"/>
    <col min="17" max="17" width="3.140625" customWidth="1"/>
    <col min="18" max="22" width="11.7109375" customWidth="1"/>
    <col min="26" max="30" width="0.5703125" customWidth="1"/>
    <col min="31" max="31" width="0.5703125" style="1" customWidth="1"/>
  </cols>
  <sheetData>
    <row r="1" spans="1:32" x14ac:dyDescent="0.25">
      <c r="A1" s="36" t="s">
        <v>3</v>
      </c>
      <c r="B1" s="4">
        <f>'Data entry'!B3:C3</f>
        <v>0</v>
      </c>
      <c r="J1" s="37" t="s">
        <v>46</v>
      </c>
      <c r="K1" s="55"/>
      <c r="L1" s="1"/>
      <c r="M1" s="55" t="e">
        <f>AVERAGEIF(H6:H25,"&gt;0",H6:H25)</f>
        <v>#DIV/0!</v>
      </c>
      <c r="Y1" s="71" t="s">
        <v>55</v>
      </c>
      <c r="Z1" s="71"/>
      <c r="AA1" s="71"/>
      <c r="AB1" s="71"/>
      <c r="AC1" s="71"/>
      <c r="AD1" s="71"/>
      <c r="AE1" s="71"/>
      <c r="AF1" s="71"/>
    </row>
    <row r="2" spans="1:32" x14ac:dyDescent="0.25">
      <c r="A2" s="36" t="s">
        <v>39</v>
      </c>
      <c r="B2" s="70">
        <f>'Data entry'!B6:C6</f>
        <v>0</v>
      </c>
      <c r="J2" s="36" t="s">
        <v>54</v>
      </c>
      <c r="K2" s="1"/>
      <c r="L2" s="1"/>
      <c r="M2" s="55">
        <f>COUNT('Data entry'!J4:J23)</f>
        <v>0</v>
      </c>
      <c r="Y2" s="71"/>
      <c r="Z2" s="71"/>
      <c r="AA2" s="71"/>
      <c r="AB2" s="71"/>
      <c r="AC2" s="71"/>
      <c r="AD2" s="71"/>
      <c r="AE2" s="71"/>
      <c r="AF2" s="71"/>
    </row>
    <row r="3" spans="1:32" x14ac:dyDescent="0.25">
      <c r="A3" s="36" t="s">
        <v>2</v>
      </c>
      <c r="B3" s="4">
        <f>'Data entry'!B10:C10</f>
        <v>0</v>
      </c>
      <c r="E3" s="29"/>
      <c r="F3" s="29"/>
      <c r="Y3" s="71"/>
      <c r="Z3" s="71"/>
      <c r="AA3" s="71"/>
      <c r="AB3" s="71"/>
      <c r="AC3" s="71"/>
      <c r="AD3" s="71"/>
      <c r="AE3" s="71"/>
      <c r="AF3" s="71"/>
    </row>
    <row r="4" spans="1:32" ht="15.75" thickBot="1" x14ac:dyDescent="0.3">
      <c r="A4" s="36"/>
      <c r="D4" s="4"/>
    </row>
    <row r="5" spans="1:32" s="3" customFormat="1" ht="45" x14ac:dyDescent="0.25">
      <c r="A5" s="14" t="s">
        <v>18</v>
      </c>
      <c r="B5" s="15" t="s">
        <v>12</v>
      </c>
      <c r="C5" s="15" t="s">
        <v>13</v>
      </c>
      <c r="D5" s="15" t="s">
        <v>14</v>
      </c>
      <c r="E5" s="15" t="s">
        <v>15</v>
      </c>
      <c r="F5" s="16" t="s">
        <v>16</v>
      </c>
      <c r="H5" s="38" t="s">
        <v>45</v>
      </c>
      <c r="I5" s="30"/>
      <c r="M5" s="31"/>
      <c r="N5" s="31"/>
      <c r="O5" s="31"/>
      <c r="P5" s="31"/>
      <c r="Q5" s="31"/>
      <c r="T5" s="31"/>
      <c r="U5" s="32"/>
      <c r="V5" s="32"/>
      <c r="Z5" s="41" t="s">
        <v>47</v>
      </c>
      <c r="AA5" s="42" t="s">
        <v>47</v>
      </c>
      <c r="AC5" s="48" t="s">
        <v>51</v>
      </c>
      <c r="AD5" s="54" t="s">
        <v>51</v>
      </c>
      <c r="AE5" s="52" t="s">
        <v>53</v>
      </c>
    </row>
    <row r="6" spans="1:32" x14ac:dyDescent="0.25">
      <c r="A6" s="21">
        <v>1</v>
      </c>
      <c r="B6" s="13">
        <f>'Data entry'!H4</f>
        <v>0</v>
      </c>
      <c r="C6" s="13">
        <f>'Data entry'!I4</f>
        <v>0</v>
      </c>
      <c r="D6" s="13">
        <f>'Data entry'!J4</f>
        <v>0</v>
      </c>
      <c r="E6" s="13">
        <f>'Data entry'!K4</f>
        <v>0</v>
      </c>
      <c r="F6" s="22">
        <f>'Data entry'!L4</f>
        <v>0</v>
      </c>
      <c r="H6" s="39">
        <f t="shared" ref="H6:H25" si="0">AVERAGE(D6,F6)</f>
        <v>0</v>
      </c>
      <c r="M6" s="33"/>
      <c r="N6" s="33"/>
      <c r="O6" s="33"/>
      <c r="P6" s="33"/>
      <c r="Q6" s="33"/>
      <c r="T6" s="33"/>
      <c r="U6" s="34"/>
      <c r="V6" s="34"/>
      <c r="Z6" s="43">
        <v>1</v>
      </c>
      <c r="AA6" s="44">
        <f>COUNTIFS(H$6:H$25,"&gt;=1",H$6:H$25,"&lt;1.5")</f>
        <v>0</v>
      </c>
      <c r="AC6" s="49" t="s">
        <v>19</v>
      </c>
      <c r="AD6" s="29">
        <f>COUNTIF(B6:B25, "boulder")</f>
        <v>0</v>
      </c>
      <c r="AE6" s="50" t="e">
        <f>AD6/$AD$10*100</f>
        <v>#DIV/0!</v>
      </c>
    </row>
    <row r="7" spans="1:32" x14ac:dyDescent="0.25">
      <c r="A7" s="21">
        <v>2</v>
      </c>
      <c r="B7" s="13">
        <f>'Data entry'!H5</f>
        <v>0</v>
      </c>
      <c r="C7" s="13">
        <f>'Data entry'!I5</f>
        <v>0</v>
      </c>
      <c r="D7" s="13">
        <f>'Data entry'!J5</f>
        <v>0</v>
      </c>
      <c r="E7" s="13">
        <f>'Data entry'!K5</f>
        <v>0</v>
      </c>
      <c r="F7" s="22">
        <f>'Data entry'!L5</f>
        <v>0</v>
      </c>
      <c r="H7" s="39">
        <f t="shared" si="0"/>
        <v>0</v>
      </c>
      <c r="M7" s="33"/>
      <c r="N7" s="33"/>
      <c r="O7" s="33"/>
      <c r="P7" s="33"/>
      <c r="Q7" s="33"/>
      <c r="T7" s="33"/>
      <c r="U7" s="34"/>
      <c r="V7" s="34"/>
      <c r="Z7" s="43">
        <v>2</v>
      </c>
      <c r="AA7" s="44">
        <f>COUNTIFS(H$6:H$25,"&gt;=1.5",H$6:H$25,"&lt;2.5")</f>
        <v>0</v>
      </c>
      <c r="AC7" s="49" t="s">
        <v>42</v>
      </c>
      <c r="AD7" s="29">
        <f>COUNTIF(B6:B25, "branching")</f>
        <v>0</v>
      </c>
      <c r="AE7" s="50" t="e">
        <f t="shared" ref="AE7:AE9" si="1">AD7/$AD$10*100</f>
        <v>#DIV/0!</v>
      </c>
    </row>
    <row r="8" spans="1:32" x14ac:dyDescent="0.25">
      <c r="A8" s="21">
        <v>3</v>
      </c>
      <c r="B8" s="13">
        <f>'Data entry'!H6</f>
        <v>0</v>
      </c>
      <c r="C8" s="13">
        <f>'Data entry'!I6</f>
        <v>0</v>
      </c>
      <c r="D8" s="13">
        <f>'Data entry'!J6</f>
        <v>0</v>
      </c>
      <c r="E8" s="13">
        <f>'Data entry'!K6</f>
        <v>0</v>
      </c>
      <c r="F8" s="22">
        <f>'Data entry'!L6</f>
        <v>0</v>
      </c>
      <c r="H8" s="39">
        <f t="shared" si="0"/>
        <v>0</v>
      </c>
      <c r="M8" s="33"/>
      <c r="N8" s="33"/>
      <c r="O8" s="33"/>
      <c r="P8" s="33"/>
      <c r="Q8" s="33"/>
      <c r="T8" s="33"/>
      <c r="U8" s="34"/>
      <c r="V8" s="34"/>
      <c r="Z8" s="43">
        <v>3</v>
      </c>
      <c r="AA8" s="44">
        <f>COUNTIFS(H$6:H$25,"&gt;=2.5",H$6:H$25,"&lt;3.5")</f>
        <v>0</v>
      </c>
      <c r="AC8" s="49" t="s">
        <v>43</v>
      </c>
      <c r="AD8" s="29">
        <f>COUNTIF(B6:B25, "plate")</f>
        <v>0</v>
      </c>
      <c r="AE8" s="50" t="e">
        <f>AD8/$AD$10*100</f>
        <v>#DIV/0!</v>
      </c>
    </row>
    <row r="9" spans="1:32" x14ac:dyDescent="0.25">
      <c r="A9" s="21">
        <v>4</v>
      </c>
      <c r="B9" s="13">
        <f>'Data entry'!H7</f>
        <v>0</v>
      </c>
      <c r="C9" s="13">
        <f>'Data entry'!I7</f>
        <v>0</v>
      </c>
      <c r="D9" s="13">
        <f>'Data entry'!J7</f>
        <v>0</v>
      </c>
      <c r="E9" s="13">
        <f>'Data entry'!K7</f>
        <v>0</v>
      </c>
      <c r="F9" s="22">
        <f>'Data entry'!L7</f>
        <v>0</v>
      </c>
      <c r="H9" s="39">
        <f t="shared" si="0"/>
        <v>0</v>
      </c>
      <c r="M9" s="33"/>
      <c r="N9" s="33"/>
      <c r="O9" s="33"/>
      <c r="P9" s="33"/>
      <c r="Q9" s="33"/>
      <c r="T9" s="33"/>
      <c r="U9" s="34"/>
      <c r="V9" s="34"/>
      <c r="Z9" s="43">
        <v>4</v>
      </c>
      <c r="AA9" s="44">
        <f>COUNTIFS(H$6:H$25,"&gt;=3.5",H$6:H$25,"&lt;4.5")</f>
        <v>0</v>
      </c>
      <c r="AC9" s="49" t="s">
        <v>44</v>
      </c>
      <c r="AD9" s="29">
        <f>COUNTIF(B6:B25, "soft")</f>
        <v>0</v>
      </c>
      <c r="AE9" s="50" t="e">
        <f t="shared" si="1"/>
        <v>#DIV/0!</v>
      </c>
    </row>
    <row r="10" spans="1:32" x14ac:dyDescent="0.25">
      <c r="A10" s="21">
        <v>5</v>
      </c>
      <c r="B10" s="13">
        <f>'Data entry'!H8</f>
        <v>0</v>
      </c>
      <c r="C10" s="13">
        <f>'Data entry'!I8</f>
        <v>0</v>
      </c>
      <c r="D10" s="13">
        <f>'Data entry'!J8</f>
        <v>0</v>
      </c>
      <c r="E10" s="13">
        <f>'Data entry'!K8</f>
        <v>0</v>
      </c>
      <c r="F10" s="22">
        <f>'Data entry'!L8</f>
        <v>0</v>
      </c>
      <c r="H10" s="39">
        <f t="shared" si="0"/>
        <v>0</v>
      </c>
      <c r="M10" s="33"/>
      <c r="N10" s="33"/>
      <c r="O10" s="33"/>
      <c r="P10" s="33"/>
      <c r="Q10" s="33"/>
      <c r="T10" s="33"/>
      <c r="U10" s="34"/>
      <c r="V10" s="34"/>
      <c r="Z10" s="43">
        <v>5</v>
      </c>
      <c r="AA10" s="44">
        <f>COUNTIFS(H$6:H$25,"&gt;=4.5",H$6:H$25,"&lt;5.5")</f>
        <v>0</v>
      </c>
      <c r="AC10" s="46"/>
      <c r="AD10" s="53">
        <f>SUM(AD6:AD9)</f>
        <v>0</v>
      </c>
      <c r="AE10" s="51" t="e">
        <f>SUM(AE6:AE9)</f>
        <v>#DIV/0!</v>
      </c>
    </row>
    <row r="11" spans="1:32" x14ac:dyDescent="0.25">
      <c r="A11" s="21">
        <v>6</v>
      </c>
      <c r="B11" s="13">
        <f>'Data entry'!H9</f>
        <v>0</v>
      </c>
      <c r="C11" s="13">
        <f>'Data entry'!I9</f>
        <v>0</v>
      </c>
      <c r="D11" s="13">
        <f>'Data entry'!J9</f>
        <v>0</v>
      </c>
      <c r="E11" s="13">
        <f>'Data entry'!K9</f>
        <v>0</v>
      </c>
      <c r="F11" s="22">
        <f>'Data entry'!L9</f>
        <v>0</v>
      </c>
      <c r="H11" s="39">
        <f t="shared" si="0"/>
        <v>0</v>
      </c>
      <c r="M11" s="33"/>
      <c r="N11" s="33"/>
      <c r="O11" s="33"/>
      <c r="P11" s="33"/>
      <c r="Q11" s="33"/>
      <c r="R11" s="33"/>
      <c r="S11" s="33"/>
      <c r="T11" s="33"/>
      <c r="U11" s="34"/>
      <c r="V11" s="34"/>
      <c r="Z11" s="43">
        <v>6</v>
      </c>
      <c r="AA11" s="44">
        <f>COUNTIFS(H$6:H$25,"&gt;=5.5",H$6:H$25,"&lt;=6")</f>
        <v>0</v>
      </c>
    </row>
    <row r="12" spans="1:32" x14ac:dyDescent="0.25">
      <c r="A12" s="21">
        <v>7</v>
      </c>
      <c r="B12" s="13">
        <f>'Data entry'!H10</f>
        <v>0</v>
      </c>
      <c r="C12" s="13">
        <f>'Data entry'!I10</f>
        <v>0</v>
      </c>
      <c r="D12" s="13">
        <f>'Data entry'!J10</f>
        <v>0</v>
      </c>
      <c r="E12" s="13">
        <f>'Data entry'!K10</f>
        <v>0</v>
      </c>
      <c r="F12" s="22">
        <f>'Data entry'!L10</f>
        <v>0</v>
      </c>
      <c r="H12" s="39">
        <f t="shared" si="0"/>
        <v>0</v>
      </c>
      <c r="M12" s="33"/>
      <c r="N12" s="33"/>
      <c r="O12" s="33"/>
      <c r="P12" s="33"/>
      <c r="Q12" s="33"/>
      <c r="R12" s="33"/>
      <c r="S12" s="33"/>
      <c r="T12" s="33"/>
      <c r="U12" s="34"/>
      <c r="V12" s="34"/>
      <c r="Z12" s="43">
        <f>COUNT($H$6:$H$25)</f>
        <v>20</v>
      </c>
      <c r="AA12" s="44">
        <f>SUM(AA6:AA11)</f>
        <v>0</v>
      </c>
    </row>
    <row r="13" spans="1:32" x14ac:dyDescent="0.25">
      <c r="A13" s="21">
        <v>8</v>
      </c>
      <c r="B13" s="13">
        <f>'Data entry'!H11</f>
        <v>0</v>
      </c>
      <c r="C13" s="13">
        <f>'Data entry'!I11</f>
        <v>0</v>
      </c>
      <c r="D13" s="13">
        <f>'Data entry'!J11</f>
        <v>0</v>
      </c>
      <c r="E13" s="13">
        <f>'Data entry'!K11</f>
        <v>0</v>
      </c>
      <c r="F13" s="22">
        <f>'Data entry'!L11</f>
        <v>0</v>
      </c>
      <c r="H13" s="39">
        <f t="shared" si="0"/>
        <v>0</v>
      </c>
      <c r="M13" s="34"/>
      <c r="N13" s="33"/>
      <c r="O13" s="33"/>
      <c r="P13" s="34"/>
      <c r="Q13" s="33"/>
      <c r="R13" s="34"/>
      <c r="S13" s="33"/>
      <c r="T13" s="34"/>
      <c r="U13" s="34"/>
      <c r="V13" s="34"/>
      <c r="Z13" s="43"/>
      <c r="AA13" s="44"/>
    </row>
    <row r="14" spans="1:32" x14ac:dyDescent="0.25">
      <c r="A14" s="21">
        <v>9</v>
      </c>
      <c r="B14" s="13">
        <f>'Data entry'!H12</f>
        <v>0</v>
      </c>
      <c r="C14" s="13">
        <f>'Data entry'!I12</f>
        <v>0</v>
      </c>
      <c r="D14" s="13">
        <f>'Data entry'!J12</f>
        <v>0</v>
      </c>
      <c r="E14" s="13">
        <f>'Data entry'!K12</f>
        <v>0</v>
      </c>
      <c r="F14" s="22">
        <f>'Data entry'!L12</f>
        <v>0</v>
      </c>
      <c r="H14" s="39">
        <f t="shared" si="0"/>
        <v>0</v>
      </c>
      <c r="M14" s="34"/>
      <c r="N14" s="34"/>
      <c r="O14" s="33"/>
      <c r="P14" s="34"/>
      <c r="Q14" s="34"/>
      <c r="R14" s="34"/>
      <c r="S14" s="34"/>
      <c r="T14" s="34"/>
      <c r="U14" s="34"/>
      <c r="V14" s="34"/>
      <c r="Z14" s="43"/>
      <c r="AA14" s="44"/>
    </row>
    <row r="15" spans="1:32" x14ac:dyDescent="0.25">
      <c r="A15" s="21">
        <v>10</v>
      </c>
      <c r="B15" s="13">
        <f>'Data entry'!H13</f>
        <v>0</v>
      </c>
      <c r="C15" s="13">
        <f>'Data entry'!I13</f>
        <v>0</v>
      </c>
      <c r="D15" s="13">
        <f>'Data entry'!J13</f>
        <v>0</v>
      </c>
      <c r="E15" s="13">
        <f>'Data entry'!K13</f>
        <v>0</v>
      </c>
      <c r="F15" s="22">
        <f>'Data entry'!L13</f>
        <v>0</v>
      </c>
      <c r="H15" s="39">
        <f t="shared" si="0"/>
        <v>0</v>
      </c>
      <c r="M15" s="35"/>
      <c r="N15" s="35"/>
      <c r="O15" s="35"/>
      <c r="P15" s="35"/>
      <c r="Q15" s="35"/>
      <c r="R15" s="35"/>
      <c r="S15" s="35"/>
      <c r="T15" s="35"/>
      <c r="U15" s="34"/>
      <c r="V15" s="34"/>
      <c r="Z15" s="43">
        <v>1</v>
      </c>
      <c r="AA15" s="45" t="e">
        <f>AA6/AA12*100</f>
        <v>#DIV/0!</v>
      </c>
    </row>
    <row r="16" spans="1:32" x14ac:dyDescent="0.25">
      <c r="A16" s="21">
        <v>11</v>
      </c>
      <c r="B16" s="13">
        <f>'Data entry'!H14</f>
        <v>0</v>
      </c>
      <c r="C16" s="13">
        <f>'Data entry'!I14</f>
        <v>0</v>
      </c>
      <c r="D16" s="13">
        <f>'Data entry'!J14</f>
        <v>0</v>
      </c>
      <c r="E16" s="13">
        <f>'Data entry'!K14</f>
        <v>0</v>
      </c>
      <c r="F16" s="22">
        <f>'Data entry'!L14</f>
        <v>0</v>
      </c>
      <c r="H16" s="39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4"/>
      <c r="V16" s="34"/>
      <c r="Z16" s="43">
        <v>2</v>
      </c>
      <c r="AA16" s="45" t="e">
        <f>AA7/AA$12*100</f>
        <v>#DIV/0!</v>
      </c>
    </row>
    <row r="17" spans="1:27" x14ac:dyDescent="0.25">
      <c r="A17" s="21">
        <v>12</v>
      </c>
      <c r="B17" s="13">
        <f>'Data entry'!H15</f>
        <v>0</v>
      </c>
      <c r="C17" s="13">
        <f>'Data entry'!I15</f>
        <v>0</v>
      </c>
      <c r="D17" s="13">
        <f>'Data entry'!J15</f>
        <v>0</v>
      </c>
      <c r="E17" s="13">
        <f>'Data entry'!K15</f>
        <v>0</v>
      </c>
      <c r="F17" s="22">
        <f>'Data entry'!L15</f>
        <v>0</v>
      </c>
      <c r="H17" s="39">
        <f t="shared" si="0"/>
        <v>0</v>
      </c>
      <c r="M17" s="35"/>
      <c r="N17" s="35"/>
      <c r="O17" s="35"/>
      <c r="P17" s="35"/>
      <c r="Q17" s="35"/>
      <c r="R17" s="35"/>
      <c r="S17" s="35"/>
      <c r="T17" s="35"/>
      <c r="U17" s="34"/>
      <c r="V17" s="34"/>
      <c r="Z17" s="43">
        <v>3</v>
      </c>
      <c r="AA17" s="45" t="e">
        <f>AA8/AA$12*100</f>
        <v>#DIV/0!</v>
      </c>
    </row>
    <row r="18" spans="1:27" x14ac:dyDescent="0.25">
      <c r="A18" s="21">
        <v>13</v>
      </c>
      <c r="B18" s="13">
        <f>'Data entry'!H16</f>
        <v>0</v>
      </c>
      <c r="C18" s="13">
        <f>'Data entry'!I16</f>
        <v>0</v>
      </c>
      <c r="D18" s="13">
        <f>'Data entry'!J16</f>
        <v>0</v>
      </c>
      <c r="E18" s="13">
        <f>'Data entry'!K16</f>
        <v>0</v>
      </c>
      <c r="F18" s="22">
        <f>'Data entry'!L16</f>
        <v>0</v>
      </c>
      <c r="H18" s="39">
        <f t="shared" si="0"/>
        <v>0</v>
      </c>
      <c r="M18" s="35"/>
      <c r="N18" s="35"/>
      <c r="O18" s="35"/>
      <c r="P18" s="35"/>
      <c r="Q18" s="35"/>
      <c r="R18" s="35"/>
      <c r="S18" s="35"/>
      <c r="T18" s="35"/>
      <c r="U18" s="34"/>
      <c r="V18" s="34"/>
      <c r="Z18" s="43">
        <v>4</v>
      </c>
      <c r="AA18" s="45" t="e">
        <f>AA9/AA$12*100</f>
        <v>#DIV/0!</v>
      </c>
    </row>
    <row r="19" spans="1:27" x14ac:dyDescent="0.25">
      <c r="A19" s="21">
        <v>14</v>
      </c>
      <c r="B19" s="13">
        <f>'Data entry'!H17</f>
        <v>0</v>
      </c>
      <c r="C19" s="13">
        <f>'Data entry'!I17</f>
        <v>0</v>
      </c>
      <c r="D19" s="13">
        <f>'Data entry'!J17</f>
        <v>0</v>
      </c>
      <c r="E19" s="13">
        <f>'Data entry'!K17</f>
        <v>0</v>
      </c>
      <c r="F19" s="22">
        <f>'Data entry'!L17</f>
        <v>0</v>
      </c>
      <c r="H19" s="39">
        <f t="shared" si="0"/>
        <v>0</v>
      </c>
      <c r="M19" s="35"/>
      <c r="N19" s="35"/>
      <c r="O19" s="35"/>
      <c r="P19" s="35"/>
      <c r="Q19" s="35"/>
      <c r="R19" s="35"/>
      <c r="S19" s="35"/>
      <c r="T19" s="35"/>
      <c r="U19" s="34"/>
      <c r="V19" s="34"/>
      <c r="Z19" s="43">
        <v>5</v>
      </c>
      <c r="AA19" s="45" t="e">
        <f>AA10/AA$12*100</f>
        <v>#DIV/0!</v>
      </c>
    </row>
    <row r="20" spans="1:27" x14ac:dyDescent="0.25">
      <c r="A20" s="21">
        <v>15</v>
      </c>
      <c r="B20" s="13">
        <f>'Data entry'!H18</f>
        <v>0</v>
      </c>
      <c r="C20" s="13">
        <f>'Data entry'!I18</f>
        <v>0</v>
      </c>
      <c r="D20" s="13">
        <f>'Data entry'!J18</f>
        <v>0</v>
      </c>
      <c r="E20" s="13">
        <f>'Data entry'!K18</f>
        <v>0</v>
      </c>
      <c r="F20" s="22">
        <f>'Data entry'!L18</f>
        <v>0</v>
      </c>
      <c r="H20" s="39">
        <f t="shared" si="0"/>
        <v>0</v>
      </c>
      <c r="M20" s="35"/>
      <c r="N20" s="35"/>
      <c r="O20" s="35"/>
      <c r="P20" s="35"/>
      <c r="Q20" s="35"/>
      <c r="R20" s="35"/>
      <c r="S20" s="35"/>
      <c r="T20" s="35"/>
      <c r="U20" s="34"/>
      <c r="V20" s="34"/>
      <c r="Z20" s="43">
        <v>6</v>
      </c>
      <c r="AA20" s="45" t="e">
        <f>AA11/AA$12*100</f>
        <v>#DIV/0!</v>
      </c>
    </row>
    <row r="21" spans="1:27" x14ac:dyDescent="0.25">
      <c r="A21" s="21">
        <v>16</v>
      </c>
      <c r="B21" s="13">
        <f>'Data entry'!H19</f>
        <v>0</v>
      </c>
      <c r="C21" s="13">
        <f>'Data entry'!I19</f>
        <v>0</v>
      </c>
      <c r="D21" s="13">
        <f>'Data entry'!J19</f>
        <v>0</v>
      </c>
      <c r="E21" s="13">
        <f>'Data entry'!K19</f>
        <v>0</v>
      </c>
      <c r="F21" s="22">
        <f>'Data entry'!L19</f>
        <v>0</v>
      </c>
      <c r="H21" s="39">
        <f t="shared" si="0"/>
        <v>0</v>
      </c>
      <c r="J21" s="56" t="s">
        <v>50</v>
      </c>
      <c r="M21" s="33"/>
      <c r="N21" s="33"/>
      <c r="O21" s="33"/>
      <c r="Q21" s="33"/>
      <c r="R21" s="56" t="s">
        <v>52</v>
      </c>
      <c r="S21" s="33"/>
      <c r="T21" s="33"/>
      <c r="U21" s="34"/>
      <c r="V21" s="34"/>
      <c r="Z21" s="46"/>
      <c r="AA21" s="47" t="e">
        <f>SUM(AA15:AA20)</f>
        <v>#DIV/0!</v>
      </c>
    </row>
    <row r="22" spans="1:27" x14ac:dyDescent="0.25">
      <c r="A22" s="21">
        <v>17</v>
      </c>
      <c r="B22" s="13">
        <f>'Data entry'!H20</f>
        <v>0</v>
      </c>
      <c r="C22" s="13">
        <f>'Data entry'!I20</f>
        <v>0</v>
      </c>
      <c r="D22" s="13">
        <f>'Data entry'!J20</f>
        <v>0</v>
      </c>
      <c r="E22" s="13">
        <f>'Data entry'!K20</f>
        <v>0</v>
      </c>
      <c r="F22" s="22">
        <f>'Data entry'!L20</f>
        <v>0</v>
      </c>
      <c r="H22" s="39">
        <f t="shared" si="0"/>
        <v>0</v>
      </c>
      <c r="J22" s="2" t="s">
        <v>48</v>
      </c>
    </row>
    <row r="23" spans="1:27" x14ac:dyDescent="0.25">
      <c r="A23" s="21">
        <v>18</v>
      </c>
      <c r="B23" s="13">
        <f>'Data entry'!H21</f>
        <v>0</v>
      </c>
      <c r="C23" s="13">
        <f>'Data entry'!I21</f>
        <v>0</v>
      </c>
      <c r="D23" s="13">
        <f>'Data entry'!J21</f>
        <v>0</v>
      </c>
      <c r="E23" s="13">
        <f>'Data entry'!K21</f>
        <v>0</v>
      </c>
      <c r="F23" s="22">
        <f>'Data entry'!L21</f>
        <v>0</v>
      </c>
      <c r="H23" s="39">
        <f t="shared" si="0"/>
        <v>0</v>
      </c>
      <c r="J23" s="2" t="s">
        <v>49</v>
      </c>
    </row>
    <row r="24" spans="1:27" x14ac:dyDescent="0.25">
      <c r="A24" s="21">
        <v>19</v>
      </c>
      <c r="B24" s="13">
        <f>'Data entry'!H22</f>
        <v>0</v>
      </c>
      <c r="C24" s="13">
        <f>'Data entry'!I22</f>
        <v>0</v>
      </c>
      <c r="D24" s="13">
        <f>'Data entry'!J22</f>
        <v>0</v>
      </c>
      <c r="E24" s="13">
        <f>'Data entry'!K22</f>
        <v>0</v>
      </c>
      <c r="F24" s="22">
        <f>'Data entry'!L22</f>
        <v>0</v>
      </c>
      <c r="H24" s="39">
        <f t="shared" si="0"/>
        <v>0</v>
      </c>
    </row>
    <row r="25" spans="1:27" ht="15.75" thickBot="1" x14ac:dyDescent="0.3">
      <c r="A25" s="23">
        <v>20</v>
      </c>
      <c r="B25" s="24">
        <f>'Data entry'!H23</f>
        <v>0</v>
      </c>
      <c r="C25" s="24">
        <f>'Data entry'!I23</f>
        <v>0</v>
      </c>
      <c r="D25" s="24">
        <f>'Data entry'!J23</f>
        <v>0</v>
      </c>
      <c r="E25" s="24">
        <f>'Data entry'!K23</f>
        <v>0</v>
      </c>
      <c r="F25" s="25">
        <f>'Data entry'!L23</f>
        <v>0</v>
      </c>
      <c r="H25" s="40">
        <f t="shared" si="0"/>
        <v>0</v>
      </c>
    </row>
  </sheetData>
  <mergeCells count="1">
    <mergeCell ref="Y1:AF3"/>
  </mergeCells>
  <dataValidations count="1">
    <dataValidation allowBlank="1" sqref="Z5:AA5 U5:V5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70" zoomScaleNormal="70" workbookViewId="0"/>
  </sheetViews>
  <sheetFormatPr defaultRowHeight="15" x14ac:dyDescent="0.25"/>
  <cols>
    <col min="1" max="4" width="20.85546875" customWidth="1"/>
  </cols>
  <sheetData>
    <row r="1" spans="1:4" ht="30" x14ac:dyDescent="0.25">
      <c r="A1" s="3" t="s">
        <v>5</v>
      </c>
      <c r="B1" s="3" t="s">
        <v>1</v>
      </c>
      <c r="C1" s="3" t="s">
        <v>7</v>
      </c>
      <c r="D1" s="3" t="s">
        <v>41</v>
      </c>
    </row>
    <row r="2" spans="1:4" x14ac:dyDescent="0.25">
      <c r="A2" t="s">
        <v>22</v>
      </c>
      <c r="B2" t="s">
        <v>28</v>
      </c>
      <c r="C2" t="s">
        <v>32</v>
      </c>
      <c r="D2" t="s">
        <v>19</v>
      </c>
    </row>
    <row r="3" spans="1:4" x14ac:dyDescent="0.25">
      <c r="A3" t="s">
        <v>23</v>
      </c>
      <c r="B3" t="s">
        <v>29</v>
      </c>
      <c r="C3" t="s">
        <v>33</v>
      </c>
      <c r="D3" t="s">
        <v>42</v>
      </c>
    </row>
    <row r="4" spans="1:4" x14ac:dyDescent="0.25">
      <c r="A4" t="s">
        <v>24</v>
      </c>
      <c r="B4" t="s">
        <v>30</v>
      </c>
      <c r="C4" t="s">
        <v>34</v>
      </c>
      <c r="D4" t="s">
        <v>43</v>
      </c>
    </row>
    <row r="5" spans="1:4" x14ac:dyDescent="0.25">
      <c r="A5" t="s">
        <v>25</v>
      </c>
      <c r="B5" t="s">
        <v>31</v>
      </c>
      <c r="D5" t="s">
        <v>44</v>
      </c>
    </row>
    <row r="6" spans="1:4" x14ac:dyDescent="0.25">
      <c r="A6" t="s">
        <v>26</v>
      </c>
    </row>
    <row r="7" spans="1:4" x14ac:dyDescent="0.25">
      <c r="A7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Tables &amp; Graphs</vt:lpstr>
      <vt:lpstr>Dropdown list (pls ignore)</vt:lpstr>
    </vt:vector>
  </TitlesOfParts>
  <Company>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2020-04-14T06:47:38Z</dcterms:created>
  <dcterms:modified xsi:type="dcterms:W3CDTF">2020-04-16T01:32:16Z</dcterms:modified>
</cp:coreProperties>
</file>